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D6C865F5-F0D4-43BD-9B85-B9155018C3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Sheet" sheetId="1" r:id="rId1"/>
  </sheets>
  <definedNames>
    <definedName name="_xlnm.Print_Area" localSheetId="0">'Balance Sheet'!$A$1:$B$57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4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1" i="1"/>
  <c r="B13" i="1"/>
  <c r="B12" i="1"/>
  <c r="B11" i="1"/>
  <c r="B10" i="1"/>
  <c r="B9" i="1"/>
  <c r="B53" i="1" l="1"/>
  <c r="B14" i="1"/>
  <c r="B15" i="1" s="1"/>
  <c r="B16" i="1" s="1"/>
  <c r="B56" i="1"/>
  <c r="B57" i="1" s="1"/>
</calcChain>
</file>

<file path=xl/sharedStrings.xml><?xml version="1.0" encoding="utf-8"?>
<sst xmlns="http://schemas.openxmlformats.org/spreadsheetml/2006/main" count="56" uniqueCount="56">
  <si>
    <t>Total</t>
  </si>
  <si>
    <t>ASSETS</t>
  </si>
  <si>
    <t xml:space="preserve">   Current Assets</t>
  </si>
  <si>
    <t xml:space="preserve">      Bank Accounts</t>
  </si>
  <si>
    <t xml:space="preserve">         10000 TD Bank Checking</t>
  </si>
  <si>
    <t xml:space="preserve">         10010 Blue Foundry - General Checking</t>
  </si>
  <si>
    <t xml:space="preserve">         10015 Blue Foundry - Raffle</t>
  </si>
  <si>
    <t xml:space="preserve">         10020 Blue Foundry - Money Market</t>
  </si>
  <si>
    <t xml:space="preserve">         10025 Concession Imprest Fund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</si>
  <si>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</si>
  <si>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</si>
  <si>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</si>
  <si>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</si>
  <si>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</si>
  <si>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</si>
  <si>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</si>
  <si>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3000 Opening Balance Equity</t>
  </si>
  <si>
    <t xml:space="preserve">      33000 Fund Balances</t>
  </si>
  <si>
    <t xml:space="preserve">         33010 Fund-Baseball</t>
  </si>
  <si>
    <t xml:space="preserve">         33025 Fund-Bowling</t>
  </si>
  <si>
    <t xml:space="preserve">         33050 Fund-Boys' Basketball</t>
  </si>
  <si>
    <t xml:space="preserve">         33060 Fund-Boys' Fencing</t>
  </si>
  <si>
    <t xml:space="preserve">         33075 Fund-Boys' Lacrosse</t>
  </si>
  <si>
    <t xml:space="preserve">         33100 Fund-Boys' Soccer</t>
  </si>
  <si>
    <t xml:space="preserve">         33400 Fund-Boys' Tennis</t>
  </si>
  <si>
    <t xml:space="preserve">         33425 Fund-Cheerleading</t>
  </si>
  <si>
    <t xml:space="preserve">         33426 Fund-Competitive Cheer</t>
  </si>
  <si>
    <t xml:space="preserve">         33450 Fund-Cross Country</t>
  </si>
  <si>
    <t xml:space="preserve">         33475 Fund-Football</t>
  </si>
  <si>
    <t xml:space="preserve">         33480 Fund - Drew Gibbs</t>
  </si>
  <si>
    <t xml:space="preserve">         33500 Fund-General</t>
  </si>
  <si>
    <t xml:space="preserve">         33525 Fund-Girls' Basketball</t>
  </si>
  <si>
    <t xml:space="preserve">         33550 Fund-Girls' Fencing</t>
  </si>
  <si>
    <t xml:space="preserve">         33575 Fund-Girls' Lacrosse</t>
  </si>
  <si>
    <t xml:space="preserve">         33600 Fund-Girls' Soccer</t>
  </si>
  <si>
    <t xml:space="preserve">         33625 Fund-Girls' Tennis</t>
  </si>
  <si>
    <t xml:space="preserve">         33650 Fund- Boy's Golf</t>
  </si>
  <si>
    <t xml:space="preserve">         33655 Fund- Girl's Golf</t>
  </si>
  <si>
    <t xml:space="preserve">         33675 Fund-Gymnastics</t>
  </si>
  <si>
    <t xml:space="preserve">         33678 Fund-Hall of Fame</t>
  </si>
  <si>
    <t xml:space="preserve">         33700 Fund-Hockey</t>
  </si>
  <si>
    <t xml:space="preserve">         33725 Fund-Softball</t>
  </si>
  <si>
    <t xml:space="preserve">         33750 Fund-Swimming</t>
  </si>
  <si>
    <t xml:space="preserve">         33775 Fund-Track</t>
  </si>
  <si>
    <t xml:space="preserve">         33790 Fund-Boys' Volleyball</t>
  </si>
  <si>
    <t xml:space="preserve">         33800 Fund- Girls' Volleyball</t>
  </si>
  <si>
    <t xml:space="preserve">         33825 Fund-Wrestling</t>
  </si>
  <si>
    <t xml:space="preserve">         33899 Allocate Net Inc</t>
  </si>
  <si>
    <t xml:space="preserve">      Total 33000 Fund Balances</t>
  </si>
  <si>
    <t xml:space="preserve">      39000 Retained Earnings</t>
  </si>
  <si>
    <t xml:space="preserve">      Net Income</t>
  </si>
  <si>
    <t xml:space="preserve">   Total Equity</t>
  </si>
  <si>
    <t>TOTAL LIABILITIES AND EQUITY</t>
  </si>
  <si>
    <t>Ramapo Athletic Boosters Inc.</t>
  </si>
  <si>
    <t>Balance Sheet</t>
  </si>
  <si>
    <t>As of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</si>
</sst>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2"/>
  <sheetViews>
    <sheetView tabSelected="1" workbookViewId="0">
      <selection activeCell="D8" sqref="D8"/>
    </sheetView>
  </sheetViews>
  <sheetFormatPr defaultRowHeight="14.4" x14ac:dyDescent="0.3"/>
  <cols>
    <col min="1" max="1" width="40.44140625" customWidth="1"/>
    <col min="2" max="2" width="25.77734375" customWidth="1"/>
  </cols>
  <sheetData>
    <row r="1" spans="1:2" ht="17.399999999999999" x14ac:dyDescent="0.3">
      <c r="A1" s="2" t="s">
        <v>53</v>
      </c>
      <c r="B1" s="1"/>
    </row>
    <row r="2" spans="1:2" ht="17.399999999999999" x14ac:dyDescent="0.3">
      <c r="A2" s="2" t="s">
        <v>54</v>
      </c>
      <c r="B2" s="1"/>
    </row>
    <row r="3" spans="1:2" ht="15.6" x14ac:dyDescent="0.3">
      <c r="A3" s="3" t="s">
        <v>55</v>
      </c>
      <c r="B3" s="4"/>
    </row>
    <row r="4" spans="1:2" ht="15.6" x14ac:dyDescent="0.3">
      <c r="A4" s="5"/>
      <c r="B4" s="5"/>
    </row>
    <row r="5" spans="1:2" ht="15.6" x14ac:dyDescent="0.3">
      <c r="A5" s="6"/>
      <c r="B5" s="7" t="s">
        <v>0</v>
      </c>
    </row>
    <row r="6" spans="1:2" ht="15.6" x14ac:dyDescent="0.3">
      <c r="A6" s="8" t="s">
        <v>1</v>
      </c>
      <c r="B6" s="9"/>
    </row>
    <row r="7" spans="1:2" ht="15.6" x14ac:dyDescent="0.3">
      <c r="A7" s="8" t="s">
        <v>2</v>
      </c>
      <c r="B7" s="9"/>
    </row>
    <row r="8" spans="1:2" ht="15.6" x14ac:dyDescent="0.3">
      <c r="A8" s="8" t="s">
        <v>3</v>
      </c>
      <c r="B8" s="9"/>
    </row>
    <row r="9" spans="1:2" ht="15.6" x14ac:dyDescent="0.3">
      <c r="A9" s="8" t="s">
        <v>4</v>
      </c>
      <c r="B9" s="10">
        <f>173221.51</f>
        <v>173221.51</v>
      </c>
    </row>
    <row r="10" spans="1:2" ht="31.2" x14ac:dyDescent="0.3">
      <c r="A10" s="8" t="s">
        <v>5</v>
      </c>
      <c r="B10" s="10">
        <f>2831.09</f>
        <v>2831.09</v>
      </c>
    </row>
    <row r="11" spans="1:2" ht="15.6" x14ac:dyDescent="0.3">
      <c r="A11" s="8" t="s">
        <v>6</v>
      </c>
      <c r="B11" s="10">
        <f>10309</f>
        <v>10309</v>
      </c>
    </row>
    <row r="12" spans="1:2" ht="31.2" x14ac:dyDescent="0.3">
      <c r="A12" s="8" t="s">
        <v>7</v>
      </c>
      <c r="B12" s="10">
        <f>92285.53</f>
        <v>92285.53</v>
      </c>
    </row>
    <row r="13" spans="1:2" ht="31.2" x14ac:dyDescent="0.3">
      <c r="A13" s="8" t="s">
        <v>8</v>
      </c>
      <c r="B13" s="10">
        <f>200</f>
        <v>200</v>
      </c>
    </row>
    <row r="14" spans="1:2" ht="15.6" x14ac:dyDescent="0.3">
      <c r="A14" s="8" t="s">
        <v>9</v>
      </c>
      <c r="B14" s="11">
        <f>((((B9)+(B10))+(B11))+(B12))+(B13)</f>
        <v>278847.13</v>
      </c>
    </row>
    <row r="15" spans="1:2" ht="15.6" x14ac:dyDescent="0.3">
      <c r="A15" s="8" t="s">
        <v>10</v>
      </c>
      <c r="B15" s="11">
        <f>B14</f>
        <v>278847.13</v>
      </c>
    </row>
    <row r="16" spans="1:2" ht="15.6" x14ac:dyDescent="0.3">
      <c r="A16" s="8" t="s">
        <v>11</v>
      </c>
      <c r="B16" s="12">
        <f>B15</f>
        <v>278847.13</v>
      </c>
    </row>
    <row r="17" spans="1:2" ht="15.6" x14ac:dyDescent="0.3">
      <c r="A17" s="8" t="s">
        <v>12</v>
      </c>
      <c r="B17" s="9"/>
    </row>
    <row r="18" spans="1:2" ht="15.6" x14ac:dyDescent="0.3">
      <c r="A18" s="8" t="s">
        <v>13</v>
      </c>
      <c r="B18" s="9"/>
    </row>
    <row r="19" spans="1:2" ht="15.6" x14ac:dyDescent="0.3">
      <c r="A19" s="8" t="s">
        <v>14</v>
      </c>
      <c r="B19" s="9"/>
    </row>
    <row r="20" spans="1:2" ht="15.6" x14ac:dyDescent="0.3">
      <c r="A20" s="8" t="s">
        <v>15</v>
      </c>
      <c r="B20" s="9"/>
    </row>
    <row r="21" spans="1:2" ht="15.6" x14ac:dyDescent="0.3">
      <c r="A21" s="8" t="s">
        <v>16</v>
      </c>
      <c r="B21" s="10">
        <f>-100</f>
        <v>-100</v>
      </c>
    </row>
    <row r="22" spans="1:2" ht="15.6" x14ac:dyDescent="0.3">
      <c r="A22" s="8" t="s">
        <v>17</v>
      </c>
      <c r="B22" s="10"/>
    </row>
    <row r="23" spans="1:2" ht="15.6" x14ac:dyDescent="0.3">
      <c r="A23" s="8" t="s">
        <v>18</v>
      </c>
      <c r="B23" s="10">
        <f>9552</f>
        <v>9552</v>
      </c>
    </row>
    <row r="24" spans="1:2" ht="15.6" x14ac:dyDescent="0.3">
      <c r="A24" s="8" t="s">
        <v>19</v>
      </c>
      <c r="B24" s="10">
        <f>902.22</f>
        <v>902.22</v>
      </c>
    </row>
    <row r="25" spans="1:2" ht="15.6" x14ac:dyDescent="0.3">
      <c r="A25" s="8" t="s">
        <v>20</v>
      </c>
      <c r="B25" s="10">
        <f>12307.66</f>
        <v>12307.66</v>
      </c>
    </row>
    <row r="26" spans="1:2" ht="15.6" x14ac:dyDescent="0.3">
      <c r="A26" s="8" t="s">
        <v>21</v>
      </c>
      <c r="B26" s="10">
        <f>5963.72</f>
        <v>5963.72</v>
      </c>
    </row>
    <row r="27" spans="1:2" ht="15.6" x14ac:dyDescent="0.3">
      <c r="A27" s="8" t="s">
        <v>22</v>
      </c>
      <c r="B27" s="10">
        <f>29092.09</f>
        <v>29092.09</v>
      </c>
    </row>
    <row r="28" spans="1:2" ht="15.6" x14ac:dyDescent="0.3">
      <c r="A28" s="8" t="s">
        <v>23</v>
      </c>
      <c r="B28" s="10">
        <f>10282.18</f>
        <v>10282.18</v>
      </c>
    </row>
    <row r="29" spans="1:2" ht="15.6" x14ac:dyDescent="0.3">
      <c r="A29" s="8" t="s">
        <v>24</v>
      </c>
      <c r="B29" s="10">
        <f>559.09</f>
        <v>559.09</v>
      </c>
    </row>
    <row r="30" spans="1:2" ht="15.6" x14ac:dyDescent="0.3">
      <c r="A30" s="8" t="s">
        <v>25</v>
      </c>
      <c r="B30" s="10">
        <f>22516.01</f>
        <v>22516.01</v>
      </c>
    </row>
    <row r="31" spans="1:2" ht="15.6" x14ac:dyDescent="0.3">
      <c r="A31" s="8" t="s">
        <v>26</v>
      </c>
      <c r="B31" s="10">
        <f>5794.73</f>
        <v>5794.73</v>
      </c>
    </row>
    <row r="32" spans="1:2" ht="15.6" x14ac:dyDescent="0.3">
      <c r="A32" s="8" t="s">
        <v>27</v>
      </c>
      <c r="B32" s="10">
        <f>1179.42</f>
        <v>1179.42</v>
      </c>
    </row>
    <row r="33" spans="1:2" ht="15.6" x14ac:dyDescent="0.3">
      <c r="A33" s="8" t="s">
        <v>28</v>
      </c>
      <c r="B33" s="10">
        <f>36743.95</f>
        <v>36743.949999999997</v>
      </c>
    </row>
    <row r="34" spans="1:2" ht="15.6" x14ac:dyDescent="0.3">
      <c r="A34" s="8" t="s">
        <v>29</v>
      </c>
      <c r="B34" s="10">
        <f>7648</f>
        <v>7648</v>
      </c>
    </row>
    <row r="35" spans="1:2" ht="15.6" x14ac:dyDescent="0.3">
      <c r="A35" s="8" t="s">
        <v>30</v>
      </c>
      <c r="B35" s="10">
        <f>28055.09</f>
        <v>28055.09</v>
      </c>
    </row>
    <row r="36" spans="1:2" ht="15.6" x14ac:dyDescent="0.3">
      <c r="A36" s="8" t="s">
        <v>31</v>
      </c>
      <c r="B36" s="10">
        <f>6210.15</f>
        <v>6210.15</v>
      </c>
    </row>
    <row r="37" spans="1:2" ht="15.6" x14ac:dyDescent="0.3">
      <c r="A37" s="8" t="s">
        <v>32</v>
      </c>
      <c r="B37" s="10">
        <f>1403.88</f>
        <v>1403.88</v>
      </c>
    </row>
    <row r="38" spans="1:2" ht="15.6" x14ac:dyDescent="0.3">
      <c r="A38" s="8" t="s">
        <v>33</v>
      </c>
      <c r="B38" s="10">
        <f>8245.82</f>
        <v>8245.82</v>
      </c>
    </row>
    <row r="39" spans="1:2" ht="15.6" x14ac:dyDescent="0.3">
      <c r="A39" s="8" t="s">
        <v>34</v>
      </c>
      <c r="B39" s="10">
        <f>22795.67</f>
        <v>22795.67</v>
      </c>
    </row>
    <row r="40" spans="1:2" ht="15.6" x14ac:dyDescent="0.3">
      <c r="A40" s="8" t="s">
        <v>35</v>
      </c>
      <c r="B40" s="10">
        <f>846.24</f>
        <v>846.24</v>
      </c>
    </row>
    <row r="41" spans="1:2" ht="15.6" x14ac:dyDescent="0.3">
      <c r="A41" s="8" t="s">
        <v>36</v>
      </c>
      <c r="B41" s="10">
        <f>6350.58</f>
        <v>6350.58</v>
      </c>
    </row>
    <row r="42" spans="1:2" ht="15.6" x14ac:dyDescent="0.3">
      <c r="A42" s="8" t="s">
        <v>37</v>
      </c>
      <c r="B42" s="10">
        <f>582.25</f>
        <v>582.25</v>
      </c>
    </row>
    <row r="43" spans="1:2" ht="15.6" x14ac:dyDescent="0.3">
      <c r="A43" s="8" t="s">
        <v>38</v>
      </c>
      <c r="B43" s="10">
        <f>2397.3</f>
        <v>2397.3000000000002</v>
      </c>
    </row>
    <row r="44" spans="1:2" ht="15.6" x14ac:dyDescent="0.3">
      <c r="A44" s="8" t="s">
        <v>39</v>
      </c>
      <c r="B44" s="10">
        <f>-1684.49</f>
        <v>-1684.49</v>
      </c>
    </row>
    <row r="45" spans="1:2" ht="15.6" x14ac:dyDescent="0.3">
      <c r="A45" s="8" t="s">
        <v>40</v>
      </c>
      <c r="B45" s="10">
        <f>23903.68</f>
        <v>23903.68</v>
      </c>
    </row>
    <row r="46" spans="1:2" ht="15.6" x14ac:dyDescent="0.3">
      <c r="A46" s="8" t="s">
        <v>41</v>
      </c>
      <c r="B46" s="10">
        <f>4633.56</f>
        <v>4633.5600000000004</v>
      </c>
    </row>
    <row r="47" spans="1:2" ht="15.6" x14ac:dyDescent="0.3">
      <c r="A47" s="8" t="s">
        <v>42</v>
      </c>
      <c r="B47" s="10">
        <f>10043.14</f>
        <v>10043.14</v>
      </c>
    </row>
    <row r="48" spans="1:2" ht="15.6" x14ac:dyDescent="0.3">
      <c r="A48" s="8" t="s">
        <v>43</v>
      </c>
      <c r="B48" s="10">
        <f>27756.72</f>
        <v>27756.720000000001</v>
      </c>
    </row>
    <row r="49" spans="1:2" ht="15.6" x14ac:dyDescent="0.3">
      <c r="A49" s="8" t="s">
        <v>44</v>
      </c>
      <c r="B49" s="10">
        <f>-1024.2</f>
        <v>-1024.2</v>
      </c>
    </row>
    <row r="50" spans="1:2" ht="15.6" x14ac:dyDescent="0.3">
      <c r="A50" s="8" t="s">
        <v>45</v>
      </c>
      <c r="B50" s="10">
        <f>3915.31</f>
        <v>3915.31</v>
      </c>
    </row>
    <row r="51" spans="1:2" ht="15.6" x14ac:dyDescent="0.3">
      <c r="A51" s="8" t="s">
        <v>46</v>
      </c>
      <c r="B51" s="10">
        <f>1577.62</f>
        <v>1577.62</v>
      </c>
    </row>
    <row r="52" spans="1:2" ht="15.6" x14ac:dyDescent="0.3">
      <c r="A52" s="8" t="s">
        <v>47</v>
      </c>
      <c r="B52" s="10">
        <f>-210938.35</f>
        <v>-210938.35</v>
      </c>
    </row>
    <row r="53" spans="1:2" ht="15.6" x14ac:dyDescent="0.3">
      <c r="A53" s="8" t="s">
        <v>48</v>
      </c>
      <c r="B53" s="11">
        <f>((((((((((((((((((((((((((((((B22)+(B23))+(B24))+(B25))+(B26))+(B27))+(B28))+(B29))+(B30))+(B31))+(B32))+(B33))+(B34))+(B35))+(B36))+(B37))+(B38))+(B39))+(B40))+(B41))+(B42))+(B43))+(B44))+(B45))+(B46))+(B47))+(B48))+(B49))+(B50))+(B51))+(B52)</f>
        <v>77611.039999999892</v>
      </c>
    </row>
    <row r="54" spans="1:2" ht="15.6" x14ac:dyDescent="0.3">
      <c r="A54" s="8" t="s">
        <v>49</v>
      </c>
      <c r="B54" s="10">
        <f>239361.82</f>
        <v>239361.82</v>
      </c>
    </row>
    <row r="55" spans="1:2" ht="15.6" x14ac:dyDescent="0.3">
      <c r="A55" s="8" t="s">
        <v>50</v>
      </c>
      <c r="B55" s="10">
        <f>-38025.73</f>
        <v>-38025.730000000003</v>
      </c>
    </row>
    <row r="56" spans="1:2" ht="15.6" x14ac:dyDescent="0.3">
      <c r="A56" s="8" t="s">
        <v>51</v>
      </c>
      <c r="B56" s="11">
        <f>(((B21)+(B53))+(B54))+(B55)</f>
        <v>278847.12999999989</v>
      </c>
    </row>
    <row r="57" spans="1:2" ht="15.6" x14ac:dyDescent="0.3">
      <c r="A57" s="8" t="s">
        <v>52</v>
      </c>
      <c r="B57" s="12">
        <f>(B19)+(B56)</f>
        <v>278847.12999999989</v>
      </c>
    </row>
    <row r="58" spans="1:2" ht="15.6" x14ac:dyDescent="0.3">
      <c r="A58" s="8"/>
      <c r="B58" s="9"/>
    </row>
    <row r="59" spans="1:2" ht="15.6" x14ac:dyDescent="0.3">
      <c r="A59" s="5"/>
      <c r="B59" s="5"/>
    </row>
    <row r="60" spans="1:2" ht="15.6" x14ac:dyDescent="0.3">
      <c r="A60" s="5"/>
      <c r="B60" s="5"/>
    </row>
    <row r="61" spans="1:2" ht="15.6" x14ac:dyDescent="0.3">
      <c r="A61" s="5"/>
      <c r="B61" s="5"/>
    </row>
    <row r="62" spans="1:2" ht="15.6" x14ac:dyDescent="0.3">
      <c r="A62" s="5"/>
      <c r="B62" s="5"/>
    </row>
  </sheetData>
  <mergeCells count="3">
    <mergeCell ref="A1:B1"/>
    <mergeCell ref="A2:B2"/>
    <mergeCell ref="A3:B3"/>
  </mergeCells>
  <printOptions horizontalCentered="1"/>
  <pageMargins left="0.25" right="0.25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2024-03-10T18:33:14Z</cp:lastPrinted>
  <dcterms:created xsi:type="dcterms:W3CDTF">2024-03-10T18:30:42Z</dcterms:created>
  <dcterms:modified xsi:type="dcterms:W3CDTF">2024-03-10T18:33:35Z</dcterms:modified>
</cp:coreProperties>
</file>